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s\AlliedSystemsNorthwestLLC\BidDocs2020\Oregon\NewBidDocs\"/>
    </mc:Choice>
  </mc:AlternateContent>
  <xr:revisionPtr revIDLastSave="0" documentId="8_{23757830-5BFE-42C7-B907-44213C5B1DF1}" xr6:coauthVersionLast="45" xr6:coauthVersionMax="45" xr10:uidLastSave="{00000000-0000-0000-0000-000000000000}"/>
  <bookViews>
    <workbookView xWindow="315" yWindow="510" windowWidth="28110" windowHeight="15270" xr2:uid="{00000000-000D-0000-FFFF-FFFF00000000}"/>
  </bookViews>
  <sheets>
    <sheet name="ESTIMATE" sheetId="1" r:id="rId1"/>
    <sheet name="Pricing" sheetId="2" r:id="rId2"/>
    <sheet name="Compatibility Report" sheetId="3" r:id="rId3"/>
  </sheets>
  <definedNames>
    <definedName name="_xlnm.Print_Area" localSheetId="0">ESTIMATE!$A$2:$I$74</definedName>
    <definedName name="_xlnm.Print_Titles" localSheetId="0">ESTIMATE!$1:$10</definedName>
  </definedNames>
  <calcPr calcId="181029"/>
</workbook>
</file>

<file path=xl/calcChain.xml><?xml version="1.0" encoding="utf-8"?>
<calcChain xmlns="http://schemas.openxmlformats.org/spreadsheetml/2006/main">
  <c r="H55" i="1" l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59" i="1"/>
  <c r="A59" i="1"/>
  <c r="H58" i="1"/>
  <c r="A58" i="1"/>
  <c r="H57" i="1"/>
  <c r="A57" i="1"/>
  <c r="H56" i="1"/>
  <c r="A56" i="1"/>
  <c r="H30" i="1" l="1"/>
  <c r="A30" i="1"/>
  <c r="H31" i="1"/>
  <c r="A31" i="1"/>
  <c r="H32" i="1"/>
  <c r="A32" i="1"/>
  <c r="I71" i="1" l="1"/>
  <c r="H64" i="1"/>
  <c r="H63" i="1"/>
  <c r="H62" i="1"/>
  <c r="H61" i="1"/>
  <c r="H60" i="1"/>
  <c r="H39" i="1"/>
  <c r="H38" i="1"/>
  <c r="H37" i="1"/>
  <c r="H36" i="1"/>
  <c r="H35" i="1"/>
  <c r="H34" i="1"/>
  <c r="H33" i="1"/>
  <c r="H29" i="1"/>
  <c r="H28" i="1"/>
  <c r="H27" i="1"/>
  <c r="H26" i="1"/>
  <c r="H25" i="1"/>
  <c r="H24" i="1"/>
  <c r="H23" i="1"/>
  <c r="H22" i="1"/>
  <c r="H21" i="1"/>
  <c r="H17" i="1"/>
  <c r="H16" i="1"/>
  <c r="H15" i="1"/>
  <c r="H14" i="1"/>
  <c r="H13" i="1"/>
  <c r="H12" i="1"/>
  <c r="A22" i="1"/>
  <c r="A23" i="1"/>
  <c r="A24" i="1"/>
  <c r="A25" i="1"/>
  <c r="A26" i="1"/>
  <c r="A27" i="1"/>
  <c r="A28" i="1"/>
  <c r="A29" i="1"/>
  <c r="A33" i="1"/>
  <c r="A34" i="1"/>
  <c r="A35" i="1"/>
  <c r="A36" i="1"/>
  <c r="A37" i="1"/>
  <c r="A38" i="1"/>
  <c r="A39" i="1"/>
  <c r="A60" i="1"/>
  <c r="A61" i="1"/>
  <c r="A62" i="1"/>
  <c r="A63" i="1"/>
  <c r="A21" i="1"/>
  <c r="A13" i="1"/>
  <c r="A14" i="1"/>
  <c r="A15" i="1"/>
  <c r="A16" i="1"/>
  <c r="A17" i="1"/>
  <c r="A12" i="1"/>
  <c r="H9" i="1"/>
  <c r="I18" i="1" l="1"/>
  <c r="I65" i="1"/>
  <c r="I67" i="1" l="1"/>
  <c r="I70" i="1" s="1"/>
  <c r="I69" i="1" l="1"/>
  <c r="I72" i="1"/>
  <c r="I68" i="1"/>
  <c r="I73" i="1" l="1"/>
</calcChain>
</file>

<file path=xl/sharedStrings.xml><?xml version="1.0" encoding="utf-8"?>
<sst xmlns="http://schemas.openxmlformats.org/spreadsheetml/2006/main" count="148" uniqueCount="69">
  <si>
    <t>ITEM #</t>
  </si>
  <si>
    <t>DESCRIPTION</t>
  </si>
  <si>
    <t>CSI #</t>
  </si>
  <si>
    <t>QUANTITY</t>
  </si>
  <si>
    <t>UNIT</t>
  </si>
  <si>
    <t>GENERAL REQUIREMENTS</t>
  </si>
  <si>
    <t>Supervision</t>
  </si>
  <si>
    <t>Mobilization Costs</t>
  </si>
  <si>
    <t>Bonds</t>
  </si>
  <si>
    <t>Temporary Control &amp; Facilities</t>
  </si>
  <si>
    <t>SUBTOTAL</t>
  </si>
  <si>
    <t>OVERHEAD</t>
  </si>
  <si>
    <t>INSURANCE</t>
  </si>
  <si>
    <t>CONTINGENCY</t>
  </si>
  <si>
    <t>LS</t>
  </si>
  <si>
    <t xml:space="preserve">   Date:</t>
  </si>
  <si>
    <t>TRADE  COST</t>
  </si>
  <si>
    <t>TOTAL COST
(Labor+ Material)</t>
  </si>
  <si>
    <t>Subtotal (General Requirements)</t>
  </si>
  <si>
    <t>TOTAL SUGGESTED BID</t>
  </si>
  <si>
    <t>Subtotal(Electrical)</t>
  </si>
  <si>
    <t>EA</t>
  </si>
  <si>
    <t>UNIT COST
(Material)</t>
  </si>
  <si>
    <t>COST
(Labor)</t>
  </si>
  <si>
    <r>
      <t xml:space="preserve">                    PROJECT ID:  </t>
    </r>
    <r>
      <rPr>
        <b/>
        <u/>
        <sz val="11"/>
        <color indexed="18"/>
        <rFont val="Garamond"/>
        <family val="1"/>
      </rPr>
      <t>THE PLATT RESIDENCE</t>
    </r>
  </si>
  <si>
    <t>DISCOUNTS</t>
  </si>
  <si>
    <t xml:space="preserve"> </t>
  </si>
  <si>
    <t>Final Cleanup</t>
  </si>
  <si>
    <t>PROFIT</t>
  </si>
  <si>
    <t>Electroplated Steel EMT Conduit, 1/2 in.</t>
  </si>
  <si>
    <r>
      <t>Manufacturer: </t>
    </r>
    <r>
      <rPr>
        <b/>
        <sz val="10"/>
        <color rgb="FFFFFFFF"/>
        <rFont val="Arial"/>
        <family val="2"/>
      </rPr>
      <t>Graybar Vendor</t>
    </r>
  </si>
  <si>
    <r>
      <t>Manufacturer #: </t>
    </r>
    <r>
      <rPr>
        <b/>
        <sz val="10"/>
        <color rgb="FFFFFFFF"/>
        <rFont val="Arial"/>
        <family val="2"/>
      </rPr>
      <t>1/2-EMT</t>
    </r>
  </si>
  <si>
    <r>
      <t>SKU: </t>
    </r>
    <r>
      <rPr>
        <b/>
        <sz val="10"/>
        <color rgb="FFFFFFFF"/>
        <rFont val="Arial"/>
        <family val="2"/>
      </rPr>
      <t>88272937</t>
    </r>
  </si>
  <si>
    <t>$</t>
  </si>
  <si>
    <t>/ 100 ft</t>
  </si>
  <si>
    <t>Items sold in feet or each.</t>
  </si>
  <si>
    <t>Minimum order 10 feet.</t>
  </si>
  <si>
    <t>Quantity in feet</t>
  </si>
  <si>
    <t>ADD TO CART</t>
  </si>
  <si>
    <t>Add To Favorites List</t>
  </si>
  <si>
    <t>Add to Favorites</t>
  </si>
  <si>
    <t>Add To RFQ List</t>
  </si>
  <si>
    <t>Availability in Zip Code:</t>
  </si>
  <si>
    <r>
      <t> Ship:</t>
    </r>
    <r>
      <rPr>
        <sz val="11"/>
        <color rgb="FF62933F"/>
        <rFont val="Arial"/>
        <family val="2"/>
      </rPr>
      <t>In Stock</t>
    </r>
  </si>
  <si>
    <r>
      <t> Pick Up:</t>
    </r>
    <r>
      <rPr>
        <sz val="11"/>
        <color rgb="FF62933F"/>
        <rFont val="Arial"/>
        <family val="2"/>
      </rPr>
      <t>In Stock</t>
    </r>
  </si>
  <si>
    <t>Compatibility Report for JMAKLowVoltageTAKE OFF.xls</t>
  </si>
  <si>
    <t>Run on 9/17/2019 17:41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</si>
  <si>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</si>
  <si>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</si>
  <si>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</si>
  <si>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</si>
  <si>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</si>
  <si>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</si>
  <si>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Permits- Include in Electrical</t>
  </si>
  <si>
    <t>ProjectID: ASN#Electrical</t>
  </si>
  <si>
    <t>Division ## — Final Clean</t>
  </si>
  <si>
    <t>Hrs</t>
  </si>
  <si>
    <t>##0000</t>
  </si>
  <si>
    <t>SqFt</t>
  </si>
  <si>
    <t>First Floor</t>
  </si>
  <si>
    <t>Second Floor</t>
  </si>
  <si>
    <t>Third Floor</t>
  </si>
  <si>
    <t>Fourth Floor</t>
  </si>
  <si>
    <t>Fifth Floor</t>
  </si>
  <si>
    <t>Sixth Floor</t>
  </si>
  <si>
    <t>Seventh Floor</t>
  </si>
  <si>
    <t>Exterior Building</t>
  </si>
  <si>
    <t>Site Clean</t>
  </si>
  <si>
    <t>Main Floor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</si>
</sst>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0.0%"/>
    <numFmt numFmtId="167" formatCode="[$-409]d\-mmm\-yy;@"/>
  </numFmts>
  <fonts count="26" x14ac:knownFonts="1">
    <font>
      <sz val="11"/>
      <color theme="1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b/>
      <u/>
      <sz val="11"/>
      <color indexed="18"/>
      <name val="Garamond"/>
      <family val="1"/>
    </font>
    <font>
      <sz val="11"/>
      <color theme="1"/>
      <name val="Garamond"/>
      <family val="1"/>
    </font>
    <font>
      <sz val="11"/>
      <color rgb="FFFF0000"/>
      <name val="Garamond"/>
      <family val="1"/>
    </font>
    <font>
      <sz val="11"/>
      <color rgb="FF0000B3"/>
      <name val="Garamond"/>
      <family val="1"/>
    </font>
    <font>
      <b/>
      <sz val="11"/>
      <color rgb="FF0000B3"/>
      <name val="Garamond"/>
      <family val="1"/>
    </font>
    <font>
      <b/>
      <sz val="11"/>
      <color theme="3" tint="-0.249977111117893"/>
      <name val="Garamond"/>
      <family val="1"/>
    </font>
    <font>
      <b/>
      <sz val="11"/>
      <color theme="0"/>
      <name val="Garamond"/>
      <family val="1"/>
    </font>
    <font>
      <b/>
      <sz val="11"/>
      <color theme="1"/>
      <name val="Garamond"/>
      <family val="1"/>
    </font>
    <font>
      <b/>
      <u/>
      <sz val="11"/>
      <color theme="1"/>
      <name val="Garamond"/>
      <family val="1"/>
    </font>
    <font>
      <u/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sz val="14"/>
      <color rgb="FF595959"/>
      <name val="Arial"/>
      <family val="2"/>
    </font>
    <font>
      <sz val="10"/>
      <color rgb="FF595959"/>
      <name val="Arial"/>
      <family val="2"/>
    </font>
    <font>
      <b/>
      <sz val="17"/>
      <color rgb="FF0B283A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595959"/>
      <name val="Arial"/>
      <family val="2"/>
    </font>
    <font>
      <b/>
      <sz val="21"/>
      <color rgb="FF0B283A"/>
      <name val="Arial"/>
      <family val="2"/>
    </font>
    <font>
      <b/>
      <sz val="14"/>
      <color rgb="FF0B283A"/>
      <name val="Arial"/>
      <family val="2"/>
    </font>
    <font>
      <sz val="14"/>
      <color rgb="FF0B283A"/>
      <name val="Arial"/>
      <family val="2"/>
    </font>
    <font>
      <sz val="11"/>
      <color rgb="FF49310F"/>
      <name val="Arial"/>
      <family val="2"/>
    </font>
    <font>
      <sz val="11"/>
      <color rgb="FF62933F"/>
      <name val="Arial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B283A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4" fontId="2" fillId="3" borderId="0" xfId="0" applyNumberFormat="1" applyFont="1" applyFill="1" applyAlignment="1">
      <alignment horizontal="right" vertical="center"/>
    </xf>
    <xf numFmtId="167" fontId="2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6" borderId="16" xfId="0" applyFont="1" applyFill="1" applyBorder="1"/>
    <xf numFmtId="0" fontId="6" fillId="6" borderId="17" xfId="0" applyFont="1" applyFill="1" applyBorder="1" applyAlignment="1">
      <alignment horizontal="centerContinuous"/>
    </xf>
    <xf numFmtId="4" fontId="6" fillId="6" borderId="17" xfId="0" applyNumberFormat="1" applyFont="1" applyFill="1" applyBorder="1" applyAlignment="1">
      <alignment horizontal="centerContinuous"/>
    </xf>
    <xf numFmtId="0" fontId="6" fillId="6" borderId="18" xfId="0" applyFont="1" applyFill="1" applyBorder="1" applyAlignment="1">
      <alignment horizontal="centerContinuous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4" fontId="1" fillId="3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top" wrapText="1"/>
    </xf>
    <xf numFmtId="0" fontId="1" fillId="3" borderId="2" xfId="0" applyFont="1" applyFill="1" applyBorder="1" applyAlignment="1">
      <alignment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4" fontId="9" fillId="7" borderId="14" xfId="0" applyNumberFormat="1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" fontId="4" fillId="0" borderId="6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0" fontId="11" fillId="6" borderId="7" xfId="0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4" fontId="4" fillId="0" borderId="7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/>
    </xf>
    <xf numFmtId="165" fontId="11" fillId="8" borderId="10" xfId="0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5" fontId="11" fillId="0" borderId="20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0" fillId="9" borderId="9" xfId="0" applyNumberFormat="1" applyFont="1" applyFill="1" applyBorder="1" applyAlignment="1">
      <alignment vertical="center"/>
    </xf>
    <xf numFmtId="4" fontId="10" fillId="9" borderId="9" xfId="0" applyNumberFormat="1" applyFont="1" applyFill="1" applyBorder="1" applyAlignment="1">
      <alignment vertical="center"/>
    </xf>
    <xf numFmtId="164" fontId="10" fillId="9" borderId="10" xfId="0" applyNumberFormat="1" applyFont="1" applyFill="1" applyBorder="1" applyAlignment="1">
      <alignment vertical="center"/>
    </xf>
    <xf numFmtId="9" fontId="10" fillId="9" borderId="0" xfId="0" applyNumberFormat="1" applyFont="1" applyFill="1" applyAlignment="1">
      <alignment vertical="center"/>
    </xf>
    <xf numFmtId="166" fontId="4" fillId="9" borderId="0" xfId="0" applyNumberFormat="1" applyFont="1" applyFill="1" applyAlignment="1">
      <alignment vertical="center"/>
    </xf>
    <xf numFmtId="4" fontId="4" fillId="9" borderId="0" xfId="0" applyNumberFormat="1" applyFont="1" applyFill="1" applyAlignment="1">
      <alignment vertical="center"/>
    </xf>
    <xf numFmtId="0" fontId="4" fillId="9" borderId="0" xfId="0" applyFont="1" applyFill="1" applyAlignment="1">
      <alignment vertical="center"/>
    </xf>
    <xf numFmtId="9" fontId="4" fillId="9" borderId="0" xfId="0" applyNumberFormat="1" applyFont="1" applyFill="1" applyAlignment="1">
      <alignment vertical="center"/>
    </xf>
    <xf numFmtId="164" fontId="10" fillId="9" borderId="22" xfId="0" applyNumberFormat="1" applyFont="1" applyFill="1" applyBorder="1" applyAlignment="1">
      <alignment vertical="center"/>
    </xf>
    <xf numFmtId="164" fontId="2" fillId="7" borderId="18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Continuous"/>
    </xf>
    <xf numFmtId="4" fontId="5" fillId="0" borderId="12" xfId="0" applyNumberFormat="1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1" fillId="0" borderId="7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5" fillId="0" borderId="0" xfId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1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5" xfId="0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166" fontId="2" fillId="7" borderId="17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244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5</xdr:col>
      <xdr:colOff>876300</xdr:colOff>
      <xdr:row>3</xdr:row>
      <xdr:rowOff>161926</xdr:rowOff>
    </xdr:from>
    <xdr:to>
      <xdr:col>8</xdr:col>
      <xdr:colOff>1076325</xdr:colOff>
      <xdr:row>6</xdr:row>
      <xdr:rowOff>114301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24625" y="581026"/>
          <a:ext cx="2657475" cy="6477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000">
              <a:solidFill>
                <a:schemeClr val="tx1"/>
              </a:solidFill>
            </a:rPr>
            <a:t>TAKE OFF</a:t>
          </a:r>
          <a:r>
            <a:rPr lang="en-US" sz="1100" baseline="0"/>
            <a:t>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2000250</xdr:colOff>
      <xdr:row>4</xdr:row>
      <xdr:rowOff>1104900</xdr:rowOff>
    </xdr:from>
    <xdr:to>
      <xdr:col>0</xdr:col>
      <xdr:colOff>2914650</xdr:colOff>
      <xdr:row>8</xdr:row>
      <xdr:rowOff>95250</xdr:rowOff>
    </xdr:to>
    <xdr:pic>
      <xdr:nvPicPr>
        <xdr:cNvPr id="2" name="productMainImage" descr="Graybar Vendor - Electroplated Steel EMT Conduit, 1/2 in. - 1/2-EMT">
          <a:extLst>
            <a:ext uri="{FF2B5EF4-FFF2-40B4-BE49-F238E27FC236}">
              <a16:creationId xmlns:a16="http://schemas.microsoft.com/office/drawing/2014/main" id="{632DEC3B-9D35-4AF2-AEBA-F1D8E8C17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9050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if(productDisplayJS.validateQuantity('33905'))%7bsetCurrentId('add2CartBtn');productDisplayJS.Add2ShopCartAjax('entitledItem_33905',document.getElementById('quantity_33905').value,%20false);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F00"/>
  </sheetPr>
  <dimension ref="A1:IV106"/>
  <sheetViews>
    <sheetView showGridLines="0" tabSelected="1" view="pageBreakPreview" topLeftCell="A2" zoomScaleNormal="100" zoomScaleSheetLayoutView="100" workbookViewId="0">
      <pane ySplit="9" topLeftCell="A11" activePane="bottomLeft" state="frozen"/>
      <selection activeCell="A2" sqref="A2"/>
      <selection pane="bottomLeft" activeCell="C73" sqref="C73:H73"/>
    </sheetView>
  </sheetViews>
  <sheetFormatPr defaultRowHeight="15" x14ac:dyDescent="0.25"/>
  <cols>
    <col min="1" max="1" width="8.5703125" style="1" customWidth="1"/>
    <col min="2" max="2" width="9.42578125" style="1" customWidth="1"/>
    <col min="3" max="3" width="42.7109375" style="1" customWidth="1"/>
    <col min="4" max="4" width="12.85546875" style="1" customWidth="1"/>
    <col min="5" max="5" width="7.42578125" style="1" customWidth="1"/>
    <col min="6" max="6" width="14.28515625" style="7" customWidth="1"/>
    <col min="7" max="7" width="14.140625" style="7" customWidth="1"/>
    <col min="8" max="8" width="17.42578125" style="1" customWidth="1"/>
    <col min="9" max="9" width="16.5703125" style="1" customWidth="1"/>
    <col min="10" max="16384" width="9.140625" style="1"/>
  </cols>
  <sheetData>
    <row r="1" spans="1:256" ht="15" hidden="1" customHeight="1" x14ac:dyDescent="0.25">
      <c r="A1" s="30"/>
      <c r="B1" s="31"/>
      <c r="C1" s="31"/>
      <c r="D1" s="31"/>
      <c r="E1" s="31"/>
      <c r="F1" s="32"/>
      <c r="G1" s="32"/>
      <c r="H1" s="31"/>
      <c r="I1" s="33"/>
    </row>
    <row r="2" spans="1:256" ht="15" customHeight="1" thickBot="1" x14ac:dyDescent="0.3">
      <c r="A2" s="34"/>
      <c r="B2" s="34"/>
      <c r="C2" s="34"/>
      <c r="D2" s="34"/>
      <c r="E2" s="34"/>
      <c r="F2" s="35"/>
      <c r="G2" s="35"/>
      <c r="H2" s="34"/>
      <c r="I2" s="34"/>
    </row>
    <row r="3" spans="1:256" s="3" customFormat="1" ht="18" customHeight="1" thickBot="1" x14ac:dyDescent="0.3">
      <c r="A3" s="36"/>
      <c r="B3" s="37"/>
      <c r="C3" s="37"/>
      <c r="D3" s="37"/>
      <c r="E3" s="37"/>
      <c r="F3" s="38"/>
      <c r="G3" s="38"/>
      <c r="H3" s="37"/>
      <c r="I3" s="3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18" customHeight="1" x14ac:dyDescent="0.25">
      <c r="A4" s="40"/>
      <c r="B4" s="41"/>
      <c r="C4" s="42"/>
      <c r="D4" s="41"/>
      <c r="E4" s="41"/>
      <c r="F4" s="43"/>
      <c r="G4" s="43"/>
      <c r="H4" s="41"/>
      <c r="I4" s="4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21.75" customHeight="1" x14ac:dyDescent="0.25">
      <c r="A5" s="45" t="s">
        <v>24</v>
      </c>
      <c r="B5" s="4"/>
      <c r="C5" s="4" t="s">
        <v>54</v>
      </c>
      <c r="D5" s="4"/>
      <c r="E5" s="4"/>
      <c r="F5" s="5"/>
      <c r="G5" s="5"/>
      <c r="H5" s="4"/>
      <c r="I5" s="4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x14ac:dyDescent="0.25">
      <c r="A6" s="6"/>
      <c r="I6" s="8"/>
    </row>
    <row r="7" spans="1:256" ht="18" customHeight="1" thickBot="1" x14ac:dyDescent="0.3">
      <c r="A7" s="40"/>
      <c r="B7" s="41"/>
      <c r="C7" s="41"/>
      <c r="D7" s="41"/>
      <c r="E7" s="41"/>
      <c r="F7" s="43"/>
      <c r="G7" s="43"/>
      <c r="H7" s="41"/>
      <c r="I7" s="44"/>
      <c r="J7" s="2"/>
      <c r="K7" s="2"/>
      <c r="L7" s="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0" customFormat="1" ht="18" customHeight="1" thickBot="1" x14ac:dyDescent="0.3">
      <c r="A8" s="36"/>
      <c r="B8" s="37"/>
      <c r="C8" s="37"/>
      <c r="D8" s="37"/>
      <c r="E8" s="37"/>
      <c r="F8" s="38"/>
      <c r="G8" s="38"/>
      <c r="H8" s="37"/>
      <c r="I8" s="3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18" customHeight="1" thickBot="1" x14ac:dyDescent="0.3">
      <c r="A9" s="46"/>
      <c r="B9" s="47"/>
      <c r="C9" s="47"/>
      <c r="D9" s="47"/>
      <c r="E9" s="4"/>
      <c r="F9" s="11"/>
      <c r="G9" s="11" t="s">
        <v>15</v>
      </c>
      <c r="H9" s="12">
        <f ca="1">TODAY()</f>
        <v>44161</v>
      </c>
      <c r="I9" s="4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44.25" customHeight="1" x14ac:dyDescent="0.25">
      <c r="A10" s="49" t="s">
        <v>0</v>
      </c>
      <c r="B10" s="50" t="s">
        <v>2</v>
      </c>
      <c r="C10" s="50" t="s">
        <v>1</v>
      </c>
      <c r="D10" s="50" t="s">
        <v>3</v>
      </c>
      <c r="E10" s="50" t="s">
        <v>4</v>
      </c>
      <c r="F10" s="51" t="s">
        <v>22</v>
      </c>
      <c r="G10" s="51" t="s">
        <v>23</v>
      </c>
      <c r="H10" s="52" t="s">
        <v>17</v>
      </c>
      <c r="I10" s="53" t="s">
        <v>16</v>
      </c>
      <c r="J10" s="13"/>
      <c r="K10" s="13"/>
      <c r="L10" s="13"/>
      <c r="M10" s="13"/>
      <c r="N10" s="13"/>
      <c r="O10" s="13"/>
      <c r="P10" s="13"/>
      <c r="Q10" s="1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35.1" customHeight="1" x14ac:dyDescent="0.25">
      <c r="A11" s="14"/>
      <c r="B11" s="15">
        <v>10000</v>
      </c>
      <c r="C11" s="54" t="s">
        <v>5</v>
      </c>
      <c r="D11" s="114"/>
      <c r="E11" s="114"/>
      <c r="F11" s="114"/>
      <c r="G11" s="114"/>
      <c r="H11" s="114"/>
      <c r="I11" s="11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18" customHeight="1" x14ac:dyDescent="0.25">
      <c r="A12" s="16">
        <f>IF(D12="","",COUNTA(($D$12:D12)))</f>
        <v>1</v>
      </c>
      <c r="B12" s="17"/>
      <c r="C12" s="55" t="s">
        <v>6</v>
      </c>
      <c r="D12" s="17">
        <v>25</v>
      </c>
      <c r="E12" s="17" t="s">
        <v>56</v>
      </c>
      <c r="F12" s="56">
        <v>5</v>
      </c>
      <c r="G12" s="56">
        <v>55</v>
      </c>
      <c r="H12" s="57">
        <f>SUM(D12*F12)+ (D12*G12)</f>
        <v>1500</v>
      </c>
      <c r="I12" s="5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18" customHeight="1" x14ac:dyDescent="0.25">
      <c r="A13" s="16">
        <f>IF(D13="","",COUNTA(($D$12:D13)))</f>
        <v>2</v>
      </c>
      <c r="B13" s="17"/>
      <c r="C13" s="55" t="s">
        <v>53</v>
      </c>
      <c r="D13" s="17">
        <v>1</v>
      </c>
      <c r="E13" s="17" t="s">
        <v>14</v>
      </c>
      <c r="F13" s="56">
        <v>0</v>
      </c>
      <c r="G13" s="56">
        <v>0</v>
      </c>
      <c r="H13" s="57">
        <f t="shared" ref="H13:H17" si="0">SUM(D13*F13)+ (D13*G13)</f>
        <v>0</v>
      </c>
      <c r="I13" s="5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8" customHeight="1" x14ac:dyDescent="0.25">
      <c r="A14" s="16">
        <f>IF(D14="","",COUNTA(($D$12:D14)))</f>
        <v>3</v>
      </c>
      <c r="B14" s="18"/>
      <c r="C14" s="23" t="s">
        <v>27</v>
      </c>
      <c r="D14" s="18">
        <v>1</v>
      </c>
      <c r="E14" s="17" t="s">
        <v>14</v>
      </c>
      <c r="F14" s="56">
        <v>0</v>
      </c>
      <c r="G14" s="56">
        <v>50</v>
      </c>
      <c r="H14" s="57">
        <f t="shared" si="0"/>
        <v>50</v>
      </c>
      <c r="I14" s="5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18" customHeight="1" x14ac:dyDescent="0.25">
      <c r="A15" s="16">
        <f>IF(D15="","",COUNTA(($D$12:D15)))</f>
        <v>4</v>
      </c>
      <c r="B15" s="18"/>
      <c r="C15" s="23" t="s">
        <v>7</v>
      </c>
      <c r="D15" s="18">
        <v>1</v>
      </c>
      <c r="E15" s="17" t="s">
        <v>14</v>
      </c>
      <c r="F15" s="56">
        <v>0</v>
      </c>
      <c r="G15" s="56">
        <v>400</v>
      </c>
      <c r="H15" s="57">
        <f t="shared" si="0"/>
        <v>400</v>
      </c>
      <c r="I15" s="5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8" customHeight="1" x14ac:dyDescent="0.25">
      <c r="A16" s="16">
        <f>IF(D16="","",COUNTA(($D$12:D16)))</f>
        <v>5</v>
      </c>
      <c r="B16" s="18"/>
      <c r="C16" s="23" t="s">
        <v>8</v>
      </c>
      <c r="D16" s="18">
        <v>1</v>
      </c>
      <c r="E16" s="17" t="s">
        <v>14</v>
      </c>
      <c r="F16" s="56">
        <v>0</v>
      </c>
      <c r="G16" s="56">
        <v>200</v>
      </c>
      <c r="H16" s="57">
        <f t="shared" si="0"/>
        <v>200</v>
      </c>
      <c r="I16" s="5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8" customHeight="1" x14ac:dyDescent="0.25">
      <c r="A17" s="16">
        <f>IF(D17="","",COUNTA(($D$12:D17)))</f>
        <v>6</v>
      </c>
      <c r="B17" s="18"/>
      <c r="C17" s="23" t="s">
        <v>9</v>
      </c>
      <c r="D17" s="18">
        <v>1</v>
      </c>
      <c r="E17" s="17" t="s">
        <v>14</v>
      </c>
      <c r="F17" s="56">
        <v>0</v>
      </c>
      <c r="G17" s="56">
        <v>0</v>
      </c>
      <c r="H17" s="57">
        <f t="shared" si="0"/>
        <v>0</v>
      </c>
      <c r="I17" s="5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0.100000000000001" customHeight="1" x14ac:dyDescent="0.25">
      <c r="A18" s="19"/>
      <c r="B18" s="18"/>
      <c r="C18" s="59" t="s">
        <v>18</v>
      </c>
      <c r="D18" s="60"/>
      <c r="E18" s="60"/>
      <c r="F18" s="61"/>
      <c r="G18" s="61"/>
      <c r="H18" s="62"/>
      <c r="I18" s="63">
        <f>(SUM(H12:H17))</f>
        <v>2150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0.100000000000001" customHeight="1" x14ac:dyDescent="0.25">
      <c r="A19" s="20"/>
      <c r="B19" s="21"/>
      <c r="C19" s="64"/>
      <c r="D19" s="65"/>
      <c r="E19" s="65"/>
      <c r="F19" s="66"/>
      <c r="G19" s="66"/>
      <c r="H19" s="67"/>
      <c r="I19" s="6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2" customFormat="1" ht="35.1" customHeight="1" x14ac:dyDescent="0.25">
      <c r="A20" s="14"/>
      <c r="B20" s="15" t="s">
        <v>57</v>
      </c>
      <c r="C20" s="54" t="s">
        <v>55</v>
      </c>
      <c r="D20" s="114"/>
      <c r="E20" s="114"/>
      <c r="F20" s="114"/>
      <c r="G20" s="114"/>
      <c r="H20" s="114"/>
      <c r="I20" s="115"/>
      <c r="J20" s="4"/>
      <c r="K20" s="71"/>
      <c r="L20" s="71"/>
      <c r="M20" s="71"/>
      <c r="N20" s="71"/>
      <c r="O20" s="71"/>
      <c r="P20" s="71"/>
      <c r="Q20" s="71"/>
    </row>
    <row r="21" spans="1:256" s="71" customFormat="1" ht="22.5" customHeight="1" x14ac:dyDescent="0.25">
      <c r="A21" s="16">
        <f>IF(D21="","",COUNTA(($D$12:D21)))</f>
        <v>7</v>
      </c>
      <c r="B21" s="72"/>
      <c r="C21" s="23" t="s">
        <v>68</v>
      </c>
      <c r="D21" s="18">
        <v>63000</v>
      </c>
      <c r="E21" s="18" t="s">
        <v>58</v>
      </c>
      <c r="F21" s="69">
        <v>0.03</v>
      </c>
      <c r="G21" s="69">
        <v>2.59</v>
      </c>
      <c r="H21" s="57">
        <f t="shared" ref="H21:H64" si="1">SUM(D21*F21)+ (D21*G21)</f>
        <v>165060</v>
      </c>
      <c r="I21" s="73"/>
      <c r="J21" s="4"/>
    </row>
    <row r="22" spans="1:256" s="71" customFormat="1" ht="22.5" customHeight="1" x14ac:dyDescent="0.25">
      <c r="A22" s="16">
        <f>IF(D22="","",COUNTA(($D$12:D22)))</f>
        <v>8</v>
      </c>
      <c r="B22" s="72"/>
      <c r="C22" s="23" t="s">
        <v>59</v>
      </c>
      <c r="D22" s="18">
        <v>0</v>
      </c>
      <c r="E22" s="18" t="s">
        <v>58</v>
      </c>
      <c r="F22" s="69">
        <v>0</v>
      </c>
      <c r="G22" s="69">
        <v>0</v>
      </c>
      <c r="H22" s="57">
        <f t="shared" si="1"/>
        <v>0</v>
      </c>
      <c r="I22" s="73"/>
      <c r="J22" s="4"/>
    </row>
    <row r="23" spans="1:256" s="71" customFormat="1" ht="22.5" customHeight="1" x14ac:dyDescent="0.25">
      <c r="A23" s="16">
        <f>IF(D23="","",COUNTA(($D$12:D23)))</f>
        <v>9</v>
      </c>
      <c r="B23" s="72"/>
      <c r="C23" s="23" t="s">
        <v>60</v>
      </c>
      <c r="D23" s="18">
        <v>0</v>
      </c>
      <c r="E23" s="18" t="s">
        <v>58</v>
      </c>
      <c r="F23" s="69">
        <v>2</v>
      </c>
      <c r="G23" s="69">
        <v>5</v>
      </c>
      <c r="H23" s="57">
        <f t="shared" si="1"/>
        <v>0</v>
      </c>
      <c r="I23" s="73"/>
      <c r="J23" s="4"/>
    </row>
    <row r="24" spans="1:256" s="71" customFormat="1" ht="22.5" customHeight="1" x14ac:dyDescent="0.25">
      <c r="A24" s="16">
        <f>IF(D24="","",COUNTA(($D$12:D24)))</f>
        <v>10</v>
      </c>
      <c r="B24" s="72"/>
      <c r="C24" s="23" t="s">
        <v>61</v>
      </c>
      <c r="D24" s="18">
        <v>0</v>
      </c>
      <c r="E24" s="18" t="s">
        <v>58</v>
      </c>
      <c r="F24" s="69">
        <v>5.92</v>
      </c>
      <c r="G24" s="69">
        <v>10</v>
      </c>
      <c r="H24" s="57">
        <f t="shared" si="1"/>
        <v>0</v>
      </c>
      <c r="I24" s="73"/>
      <c r="J24" s="4"/>
    </row>
    <row r="25" spans="1:256" s="71" customFormat="1" ht="22.5" customHeight="1" x14ac:dyDescent="0.25">
      <c r="A25" s="16">
        <f>IF(D25="","",COUNTA(($D$12:D25)))</f>
        <v>11</v>
      </c>
      <c r="B25" s="72"/>
      <c r="C25" s="87" t="s">
        <v>62</v>
      </c>
      <c r="D25" s="18">
        <v>0</v>
      </c>
      <c r="E25" s="18" t="s">
        <v>58</v>
      </c>
      <c r="F25" s="69">
        <v>0</v>
      </c>
      <c r="G25" s="69">
        <v>10</v>
      </c>
      <c r="H25" s="57">
        <f t="shared" si="1"/>
        <v>0</v>
      </c>
      <c r="I25" s="73"/>
      <c r="J25" s="4"/>
    </row>
    <row r="26" spans="1:256" s="71" customFormat="1" ht="22.5" customHeight="1" x14ac:dyDescent="0.25">
      <c r="A26" s="16">
        <f>IF(D26="","",COUNTA(($D$12:D26)))</f>
        <v>12</v>
      </c>
      <c r="B26" s="72"/>
      <c r="C26" s="71" t="s">
        <v>63</v>
      </c>
      <c r="D26" s="18">
        <v>0</v>
      </c>
      <c r="E26" s="18" t="s">
        <v>58</v>
      </c>
      <c r="F26" s="69">
        <v>0</v>
      </c>
      <c r="G26" s="69">
        <v>10</v>
      </c>
      <c r="H26" s="57">
        <f t="shared" si="1"/>
        <v>0</v>
      </c>
      <c r="I26" s="73"/>
      <c r="J26" s="4"/>
    </row>
    <row r="27" spans="1:256" s="71" customFormat="1" ht="22.5" customHeight="1" x14ac:dyDescent="0.25">
      <c r="A27" s="16">
        <f>IF(D27="","",COUNTA(($D$12:D27)))</f>
        <v>13</v>
      </c>
      <c r="B27" s="72"/>
      <c r="C27" s="23" t="s">
        <v>64</v>
      </c>
      <c r="D27" s="18">
        <v>0</v>
      </c>
      <c r="E27" s="18" t="s">
        <v>58</v>
      </c>
      <c r="F27" s="69">
        <v>0</v>
      </c>
      <c r="G27" s="69">
        <v>3</v>
      </c>
      <c r="H27" s="57">
        <f t="shared" si="1"/>
        <v>0</v>
      </c>
      <c r="I27" s="73"/>
      <c r="J27" s="4"/>
    </row>
    <row r="28" spans="1:256" s="71" customFormat="1" ht="22.5" customHeight="1" x14ac:dyDescent="0.25">
      <c r="A28" s="16">
        <f>IF(D28="","",COUNTA(($D$12:D28)))</f>
        <v>14</v>
      </c>
      <c r="B28" s="72"/>
      <c r="C28" s="23" t="s">
        <v>65</v>
      </c>
      <c r="D28" s="18">
        <v>0</v>
      </c>
      <c r="E28" s="18" t="s">
        <v>58</v>
      </c>
      <c r="F28" s="69">
        <v>0</v>
      </c>
      <c r="G28" s="69">
        <v>0</v>
      </c>
      <c r="H28" s="57">
        <f t="shared" si="1"/>
        <v>0</v>
      </c>
      <c r="I28" s="73"/>
      <c r="J28" s="4"/>
    </row>
    <row r="29" spans="1:256" s="71" customFormat="1" ht="22.5" customHeight="1" x14ac:dyDescent="0.25">
      <c r="A29" s="16">
        <f>IF(D29="","",COUNTA(($D$12:D29)))</f>
        <v>15</v>
      </c>
      <c r="B29" s="72"/>
      <c r="C29" s="23" t="s">
        <v>26</v>
      </c>
      <c r="D29" s="18">
        <v>0</v>
      </c>
      <c r="E29" s="18" t="s">
        <v>58</v>
      </c>
      <c r="F29" s="69">
        <v>0</v>
      </c>
      <c r="G29" s="69">
        <v>11</v>
      </c>
      <c r="H29" s="57">
        <f t="shared" si="1"/>
        <v>0</v>
      </c>
      <c r="I29" s="73"/>
      <c r="J29" s="4"/>
    </row>
    <row r="30" spans="1:256" s="71" customFormat="1" ht="22.5" customHeight="1" x14ac:dyDescent="0.25">
      <c r="A30" s="16">
        <f>IF(D30="","",COUNTA(($D$12:D30)))</f>
        <v>16</v>
      </c>
      <c r="B30" s="72"/>
      <c r="C30" s="23" t="s">
        <v>26</v>
      </c>
      <c r="D30" s="18">
        <v>0</v>
      </c>
      <c r="E30" s="18" t="s">
        <v>58</v>
      </c>
      <c r="F30" s="69">
        <v>0</v>
      </c>
      <c r="G30" s="69">
        <v>14</v>
      </c>
      <c r="H30" s="57">
        <f t="shared" ref="H30" si="2">SUM(D30*F30)+ (D30*G30)</f>
        <v>0</v>
      </c>
      <c r="I30" s="73"/>
      <c r="J30" s="4"/>
    </row>
    <row r="31" spans="1:256" s="71" customFormat="1" ht="22.5" customHeight="1" x14ac:dyDescent="0.25">
      <c r="A31" s="16">
        <f>IF(D31="","",COUNTA(($D$12:D31)))</f>
        <v>17</v>
      </c>
      <c r="B31" s="72"/>
      <c r="C31" s="23" t="s">
        <v>66</v>
      </c>
      <c r="D31" s="18">
        <v>0</v>
      </c>
      <c r="E31" s="18" t="s">
        <v>58</v>
      </c>
      <c r="F31" s="69">
        <v>0</v>
      </c>
      <c r="G31" s="69">
        <v>14</v>
      </c>
      <c r="H31" s="57">
        <f t="shared" si="1"/>
        <v>0</v>
      </c>
      <c r="I31" s="73"/>
      <c r="J31" s="4"/>
    </row>
    <row r="32" spans="1:256" s="71" customFormat="1" ht="22.5" customHeight="1" x14ac:dyDescent="0.25">
      <c r="A32" s="16">
        <f>IF(D32="","",COUNTA(($D$12:D32)))</f>
        <v>18</v>
      </c>
      <c r="B32" s="72"/>
      <c r="C32" s="23" t="s">
        <v>67</v>
      </c>
      <c r="D32" s="18">
        <v>0</v>
      </c>
      <c r="E32" s="18" t="s">
        <v>58</v>
      </c>
      <c r="F32" s="69">
        <v>0</v>
      </c>
      <c r="G32" s="69">
        <v>7</v>
      </c>
      <c r="H32" s="57">
        <f t="shared" ref="H32" si="3">SUM(D32*F32)+ (D32*G32)</f>
        <v>0</v>
      </c>
      <c r="I32" s="73"/>
      <c r="J32" s="4"/>
    </row>
    <row r="33" spans="1:10" s="71" customFormat="1" ht="22.5" customHeight="1" x14ac:dyDescent="0.25">
      <c r="A33" s="16">
        <f>IF(D33="","",COUNTA(($D$12:D33)))</f>
        <v>19</v>
      </c>
      <c r="B33" s="72"/>
      <c r="C33" s="23" t="s">
        <v>26</v>
      </c>
      <c r="D33" s="18">
        <v>0</v>
      </c>
      <c r="E33" s="18" t="s">
        <v>58</v>
      </c>
      <c r="F33" s="69">
        <v>0</v>
      </c>
      <c r="G33" s="69">
        <v>1</v>
      </c>
      <c r="H33" s="57">
        <f t="shared" si="1"/>
        <v>0</v>
      </c>
      <c r="I33" s="73"/>
      <c r="J33" s="4"/>
    </row>
    <row r="34" spans="1:10" s="71" customFormat="1" ht="22.5" customHeight="1" x14ac:dyDescent="0.25">
      <c r="A34" s="16">
        <f>IF(D34="","",COUNTA(($D$12:D34)))</f>
        <v>20</v>
      </c>
      <c r="B34" s="72"/>
      <c r="C34" s="23" t="s">
        <v>26</v>
      </c>
      <c r="D34" s="18">
        <v>0</v>
      </c>
      <c r="E34" s="18" t="s">
        <v>58</v>
      </c>
      <c r="F34" s="69">
        <v>0</v>
      </c>
      <c r="G34" s="69">
        <v>5</v>
      </c>
      <c r="H34" s="57">
        <f t="shared" si="1"/>
        <v>0</v>
      </c>
      <c r="I34" s="73"/>
      <c r="J34" s="4"/>
    </row>
    <row r="35" spans="1:10" s="71" customFormat="1" ht="22.5" customHeight="1" x14ac:dyDescent="0.25">
      <c r="A35" s="16">
        <f>IF(D35="","",COUNTA(($D$12:D35)))</f>
        <v>21</v>
      </c>
      <c r="B35" s="72"/>
      <c r="C35" s="23" t="s">
        <v>26</v>
      </c>
      <c r="D35" s="18">
        <v>0</v>
      </c>
      <c r="E35" s="18" t="s">
        <v>58</v>
      </c>
      <c r="F35" s="69">
        <v>0</v>
      </c>
      <c r="G35" s="69">
        <v>0</v>
      </c>
      <c r="H35" s="57">
        <f t="shared" si="1"/>
        <v>0</v>
      </c>
      <c r="I35" s="73"/>
      <c r="J35" s="4"/>
    </row>
    <row r="36" spans="1:10" s="71" customFormat="1" ht="22.5" customHeight="1" x14ac:dyDescent="0.25">
      <c r="A36" s="16">
        <f>IF(D36="","",COUNTA(($D$12:D36)))</f>
        <v>22</v>
      </c>
      <c r="B36" s="72"/>
      <c r="C36" s="23" t="s">
        <v>26</v>
      </c>
      <c r="D36" s="18">
        <v>0</v>
      </c>
      <c r="E36" s="18" t="s">
        <v>58</v>
      </c>
      <c r="F36" s="69">
        <v>0</v>
      </c>
      <c r="G36" s="69">
        <v>55</v>
      </c>
      <c r="H36" s="57">
        <f t="shared" si="1"/>
        <v>0</v>
      </c>
      <c r="I36" s="73"/>
      <c r="J36" s="4"/>
    </row>
    <row r="37" spans="1:10" s="71" customFormat="1" ht="22.5" customHeight="1" x14ac:dyDescent="0.25">
      <c r="A37" s="16">
        <f>IF(D37="","",COUNTA(($D$12:D37)))</f>
        <v>23</v>
      </c>
      <c r="B37" s="72"/>
      <c r="C37" s="23" t="s">
        <v>26</v>
      </c>
      <c r="D37" s="18">
        <v>0</v>
      </c>
      <c r="E37" s="18" t="s">
        <v>58</v>
      </c>
      <c r="F37" s="69">
        <v>0</v>
      </c>
      <c r="G37" s="69">
        <v>7</v>
      </c>
      <c r="H37" s="57">
        <f t="shared" si="1"/>
        <v>0</v>
      </c>
      <c r="I37" s="73"/>
      <c r="J37" s="4"/>
    </row>
    <row r="38" spans="1:10" s="71" customFormat="1" ht="22.5" customHeight="1" x14ac:dyDescent="0.25">
      <c r="A38" s="16">
        <f>IF(D38="","",COUNTA(($D$12:D38)))</f>
        <v>24</v>
      </c>
      <c r="B38" s="72"/>
      <c r="C38" s="23" t="s">
        <v>26</v>
      </c>
      <c r="D38" s="18">
        <v>0</v>
      </c>
      <c r="E38" s="18" t="s">
        <v>58</v>
      </c>
      <c r="F38" s="69">
        <v>0</v>
      </c>
      <c r="G38" s="69">
        <v>2</v>
      </c>
      <c r="H38" s="57">
        <f t="shared" si="1"/>
        <v>0</v>
      </c>
      <c r="I38" s="73"/>
      <c r="J38" s="4"/>
    </row>
    <row r="39" spans="1:10" s="71" customFormat="1" ht="22.5" customHeight="1" x14ac:dyDescent="0.25">
      <c r="A39" s="16">
        <f>IF(D39="","",COUNTA(($D$12:D39)))</f>
        <v>25</v>
      </c>
      <c r="B39" s="72"/>
      <c r="C39" s="23" t="s">
        <v>26</v>
      </c>
      <c r="D39" s="18">
        <v>0</v>
      </c>
      <c r="E39" s="18" t="s">
        <v>58</v>
      </c>
      <c r="F39" s="69">
        <v>0</v>
      </c>
      <c r="G39" s="69">
        <v>2</v>
      </c>
      <c r="H39" s="57">
        <f t="shared" si="1"/>
        <v>0</v>
      </c>
      <c r="I39" s="73"/>
      <c r="J39" s="4"/>
    </row>
    <row r="40" spans="1:10" s="71" customFormat="1" ht="22.5" customHeight="1" x14ac:dyDescent="0.25">
      <c r="A40" s="16">
        <f>IF(D40="","",COUNTA(($D$12:D40)))</f>
        <v>26</v>
      </c>
      <c r="B40" s="72"/>
      <c r="C40" s="23" t="s">
        <v>26</v>
      </c>
      <c r="D40" s="18">
        <v>0</v>
      </c>
      <c r="E40" s="18" t="s">
        <v>58</v>
      </c>
      <c r="F40" s="69">
        <v>0</v>
      </c>
      <c r="G40" s="69">
        <v>0</v>
      </c>
      <c r="H40" s="57">
        <f t="shared" si="1"/>
        <v>0</v>
      </c>
      <c r="I40" s="73"/>
      <c r="J40" s="4"/>
    </row>
    <row r="41" spans="1:10" s="71" customFormat="1" ht="22.5" customHeight="1" x14ac:dyDescent="0.25">
      <c r="A41" s="16">
        <f>IF(D41="","",COUNTA(($D$12:D41)))</f>
        <v>27</v>
      </c>
      <c r="B41" s="72"/>
      <c r="C41" s="23" t="s">
        <v>26</v>
      </c>
      <c r="D41" s="18">
        <v>0</v>
      </c>
      <c r="E41" s="18" t="s">
        <v>58</v>
      </c>
      <c r="F41" s="69">
        <v>0</v>
      </c>
      <c r="G41" s="69">
        <v>0</v>
      </c>
      <c r="H41" s="57">
        <f t="shared" si="1"/>
        <v>0</v>
      </c>
      <c r="I41" s="73"/>
      <c r="J41" s="4"/>
    </row>
    <row r="42" spans="1:10" s="71" customFormat="1" ht="22.5" customHeight="1" x14ac:dyDescent="0.25">
      <c r="A42" s="16">
        <f>IF(D42="","",COUNTA(($D$12:D42)))</f>
        <v>28</v>
      </c>
      <c r="B42" s="72"/>
      <c r="C42" s="23" t="s">
        <v>26</v>
      </c>
      <c r="D42" s="18">
        <v>0</v>
      </c>
      <c r="E42" s="18" t="s">
        <v>58</v>
      </c>
      <c r="F42" s="69">
        <v>0</v>
      </c>
      <c r="G42" s="69">
        <v>0</v>
      </c>
      <c r="H42" s="57">
        <f t="shared" si="1"/>
        <v>0</v>
      </c>
      <c r="I42" s="73"/>
      <c r="J42" s="4"/>
    </row>
    <row r="43" spans="1:10" s="71" customFormat="1" ht="22.5" customHeight="1" x14ac:dyDescent="0.25">
      <c r="A43" s="16">
        <f>IF(D43="","",COUNTA(($D$12:D43)))</f>
        <v>29</v>
      </c>
      <c r="B43" s="72"/>
      <c r="C43" s="23" t="s">
        <v>26</v>
      </c>
      <c r="D43" s="18">
        <v>0</v>
      </c>
      <c r="E43" s="18" t="s">
        <v>58</v>
      </c>
      <c r="F43" s="69">
        <v>0</v>
      </c>
      <c r="G43" s="69">
        <v>0</v>
      </c>
      <c r="H43" s="57">
        <f t="shared" si="1"/>
        <v>0</v>
      </c>
      <c r="I43" s="73"/>
      <c r="J43" s="4"/>
    </row>
    <row r="44" spans="1:10" s="71" customFormat="1" ht="22.5" customHeight="1" x14ac:dyDescent="0.25">
      <c r="A44" s="16">
        <f>IF(D44="","",COUNTA(($D$12:D44)))</f>
        <v>30</v>
      </c>
      <c r="B44" s="72"/>
      <c r="C44" s="23" t="s">
        <v>26</v>
      </c>
      <c r="D44" s="18">
        <v>0</v>
      </c>
      <c r="E44" s="18" t="s">
        <v>58</v>
      </c>
      <c r="F44" s="69">
        <v>0</v>
      </c>
      <c r="G44" s="69">
        <v>0</v>
      </c>
      <c r="H44" s="57">
        <f t="shared" ref="H44:H51" si="4">SUM(D44*F44)+ (D44*G44)</f>
        <v>0</v>
      </c>
      <c r="I44" s="73"/>
      <c r="J44" s="4"/>
    </row>
    <row r="45" spans="1:10" s="71" customFormat="1" ht="22.5" customHeight="1" x14ac:dyDescent="0.25">
      <c r="A45" s="16">
        <f>IF(D45="","",COUNTA(($D$12:D45)))</f>
        <v>31</v>
      </c>
      <c r="B45" s="72"/>
      <c r="C45" s="23" t="s">
        <v>26</v>
      </c>
      <c r="D45" s="18">
        <v>0</v>
      </c>
      <c r="E45" s="18" t="s">
        <v>58</v>
      </c>
      <c r="F45" s="69">
        <v>0</v>
      </c>
      <c r="G45" s="69">
        <v>0</v>
      </c>
      <c r="H45" s="57">
        <f t="shared" si="4"/>
        <v>0</v>
      </c>
      <c r="I45" s="73"/>
      <c r="J45" s="4"/>
    </row>
    <row r="46" spans="1:10" s="71" customFormat="1" ht="22.5" customHeight="1" x14ac:dyDescent="0.25">
      <c r="A46" s="16">
        <f>IF(D46="","",COUNTA(($D$12:D46)))</f>
        <v>32</v>
      </c>
      <c r="B46" s="72"/>
      <c r="C46" s="23" t="s">
        <v>26</v>
      </c>
      <c r="D46" s="18">
        <v>0</v>
      </c>
      <c r="E46" s="18" t="s">
        <v>58</v>
      </c>
      <c r="F46" s="69">
        <v>0</v>
      </c>
      <c r="G46" s="69">
        <v>0</v>
      </c>
      <c r="H46" s="57">
        <f t="shared" si="4"/>
        <v>0</v>
      </c>
      <c r="I46" s="73"/>
      <c r="J46" s="4"/>
    </row>
    <row r="47" spans="1:10" s="71" customFormat="1" ht="22.5" customHeight="1" x14ac:dyDescent="0.25">
      <c r="A47" s="16">
        <f>IF(D47="","",COUNTA(($D$12:D47)))</f>
        <v>33</v>
      </c>
      <c r="B47" s="72"/>
      <c r="C47" s="23" t="s">
        <v>26</v>
      </c>
      <c r="D47" s="18">
        <v>0</v>
      </c>
      <c r="E47" s="18" t="s">
        <v>58</v>
      </c>
      <c r="F47" s="69">
        <v>0</v>
      </c>
      <c r="G47" s="69">
        <v>0</v>
      </c>
      <c r="H47" s="57">
        <f t="shared" si="4"/>
        <v>0</v>
      </c>
      <c r="I47" s="73"/>
      <c r="J47" s="4"/>
    </row>
    <row r="48" spans="1:10" s="71" customFormat="1" ht="22.5" customHeight="1" x14ac:dyDescent="0.25">
      <c r="A48" s="16">
        <f>IF(D48="","",COUNTA(($D$12:D48)))</f>
        <v>34</v>
      </c>
      <c r="B48" s="72"/>
      <c r="C48" s="23" t="s">
        <v>26</v>
      </c>
      <c r="D48" s="18">
        <v>0</v>
      </c>
      <c r="E48" s="18" t="s">
        <v>58</v>
      </c>
      <c r="F48" s="69">
        <v>0</v>
      </c>
      <c r="G48" s="69">
        <v>0</v>
      </c>
      <c r="H48" s="57">
        <f t="shared" si="4"/>
        <v>0</v>
      </c>
      <c r="I48" s="73"/>
      <c r="J48" s="4"/>
    </row>
    <row r="49" spans="1:10" s="71" customFormat="1" ht="22.5" customHeight="1" x14ac:dyDescent="0.25">
      <c r="A49" s="16">
        <f>IF(D49="","",COUNTA(($D$12:D49)))</f>
        <v>35</v>
      </c>
      <c r="B49" s="72"/>
      <c r="C49" s="23" t="s">
        <v>26</v>
      </c>
      <c r="D49" s="18">
        <v>0</v>
      </c>
      <c r="E49" s="18" t="s">
        <v>58</v>
      </c>
      <c r="F49" s="69">
        <v>0</v>
      </c>
      <c r="G49" s="69">
        <v>0</v>
      </c>
      <c r="H49" s="57">
        <f t="shared" si="4"/>
        <v>0</v>
      </c>
      <c r="I49" s="73"/>
      <c r="J49" s="4"/>
    </row>
    <row r="50" spans="1:10" s="71" customFormat="1" ht="22.5" customHeight="1" x14ac:dyDescent="0.25">
      <c r="A50" s="16">
        <f>IF(D50="","",COUNTA(($D$12:D50)))</f>
        <v>36</v>
      </c>
      <c r="B50" s="72"/>
      <c r="C50" s="23" t="s">
        <v>26</v>
      </c>
      <c r="D50" s="18">
        <v>0</v>
      </c>
      <c r="E50" s="18" t="s">
        <v>58</v>
      </c>
      <c r="F50" s="69">
        <v>0</v>
      </c>
      <c r="G50" s="69">
        <v>0</v>
      </c>
      <c r="H50" s="57">
        <f t="shared" si="4"/>
        <v>0</v>
      </c>
      <c r="I50" s="73"/>
      <c r="J50" s="4"/>
    </row>
    <row r="51" spans="1:10" s="71" customFormat="1" ht="22.5" customHeight="1" x14ac:dyDescent="0.25">
      <c r="A51" s="16">
        <f>IF(D51="","",COUNTA(($D$12:D51)))</f>
        <v>37</v>
      </c>
      <c r="B51" s="72"/>
      <c r="C51" s="23" t="s">
        <v>26</v>
      </c>
      <c r="D51" s="18">
        <v>0</v>
      </c>
      <c r="E51" s="18" t="s">
        <v>58</v>
      </c>
      <c r="F51" s="69">
        <v>0</v>
      </c>
      <c r="G51" s="69">
        <v>0</v>
      </c>
      <c r="H51" s="57">
        <f t="shared" si="4"/>
        <v>0</v>
      </c>
      <c r="I51" s="73"/>
      <c r="J51" s="4"/>
    </row>
    <row r="52" spans="1:10" s="71" customFormat="1" ht="22.5" customHeight="1" x14ac:dyDescent="0.25">
      <c r="A52" s="16">
        <f>IF(D52="","",COUNTA(($D$12:D52)))</f>
        <v>38</v>
      </c>
      <c r="B52" s="72"/>
      <c r="C52" s="23" t="s">
        <v>26</v>
      </c>
      <c r="D52" s="18">
        <v>0</v>
      </c>
      <c r="E52" s="18" t="s">
        <v>21</v>
      </c>
      <c r="F52" s="69">
        <v>0</v>
      </c>
      <c r="G52" s="69">
        <v>0</v>
      </c>
      <c r="H52" s="57">
        <f t="shared" ref="H52:H55" si="5">SUM(D52*F52)+ (D52*G52)</f>
        <v>0</v>
      </c>
      <c r="I52" s="73"/>
      <c r="J52" s="4"/>
    </row>
    <row r="53" spans="1:10" s="71" customFormat="1" ht="22.5" customHeight="1" x14ac:dyDescent="0.25">
      <c r="A53" s="16">
        <f>IF(D53="","",COUNTA(($D$12:D53)))</f>
        <v>39</v>
      </c>
      <c r="B53" s="72"/>
      <c r="C53" s="23" t="s">
        <v>26</v>
      </c>
      <c r="D53" s="18">
        <v>0</v>
      </c>
      <c r="E53" s="18" t="s">
        <v>21</v>
      </c>
      <c r="F53" s="69">
        <v>0</v>
      </c>
      <c r="G53" s="69">
        <v>0</v>
      </c>
      <c r="H53" s="57">
        <f t="shared" si="5"/>
        <v>0</v>
      </c>
      <c r="I53" s="73"/>
      <c r="J53" s="4"/>
    </row>
    <row r="54" spans="1:10" s="71" customFormat="1" ht="22.5" customHeight="1" x14ac:dyDescent="0.25">
      <c r="A54" s="16">
        <f>IF(D54="","",COUNTA(($D$12:D54)))</f>
        <v>40</v>
      </c>
      <c r="B54" s="72"/>
      <c r="C54" s="23" t="s">
        <v>26</v>
      </c>
      <c r="D54" s="18">
        <v>0</v>
      </c>
      <c r="E54" s="18" t="s">
        <v>21</v>
      </c>
      <c r="F54" s="69">
        <v>0</v>
      </c>
      <c r="G54" s="69">
        <v>0</v>
      </c>
      <c r="H54" s="57">
        <f t="shared" si="5"/>
        <v>0</v>
      </c>
      <c r="I54" s="73"/>
      <c r="J54" s="4"/>
    </row>
    <row r="55" spans="1:10" s="71" customFormat="1" ht="22.5" customHeight="1" x14ac:dyDescent="0.25">
      <c r="A55" s="16">
        <f>IF(D55="","",COUNTA(($D$12:D55)))</f>
        <v>41</v>
      </c>
      <c r="B55" s="72"/>
      <c r="C55" s="23" t="s">
        <v>26</v>
      </c>
      <c r="D55" s="18">
        <v>0</v>
      </c>
      <c r="E55" s="18" t="s">
        <v>21</v>
      </c>
      <c r="F55" s="69">
        <v>0</v>
      </c>
      <c r="G55" s="69">
        <v>0</v>
      </c>
      <c r="H55" s="57">
        <f t="shared" si="5"/>
        <v>0</v>
      </c>
      <c r="I55" s="73"/>
      <c r="J55" s="4"/>
    </row>
    <row r="56" spans="1:10" s="71" customFormat="1" ht="22.5" customHeight="1" x14ac:dyDescent="0.25">
      <c r="A56" s="16">
        <f>IF(D56="","",COUNTA(($D$12:D56)))</f>
        <v>42</v>
      </c>
      <c r="B56" s="72"/>
      <c r="C56" s="23" t="s">
        <v>26</v>
      </c>
      <c r="D56" s="18">
        <v>0</v>
      </c>
      <c r="E56" s="18" t="s">
        <v>21</v>
      </c>
      <c r="F56" s="69">
        <v>0</v>
      </c>
      <c r="G56" s="69">
        <v>0</v>
      </c>
      <c r="H56" s="57">
        <f t="shared" ref="H56:H59" si="6">SUM(D56*F56)+ (D56*G56)</f>
        <v>0</v>
      </c>
      <c r="I56" s="73"/>
      <c r="J56" s="4"/>
    </row>
    <row r="57" spans="1:10" s="71" customFormat="1" ht="22.5" customHeight="1" x14ac:dyDescent="0.25">
      <c r="A57" s="16">
        <f>IF(D57="","",COUNTA(($D$12:D57)))</f>
        <v>43</v>
      </c>
      <c r="B57" s="72"/>
      <c r="C57" s="23" t="s">
        <v>26</v>
      </c>
      <c r="D57" s="18">
        <v>0</v>
      </c>
      <c r="E57" s="18" t="s">
        <v>21</v>
      </c>
      <c r="F57" s="69">
        <v>0</v>
      </c>
      <c r="G57" s="69">
        <v>0</v>
      </c>
      <c r="H57" s="57">
        <f t="shared" si="6"/>
        <v>0</v>
      </c>
      <c r="I57" s="73"/>
      <c r="J57" s="4"/>
    </row>
    <row r="58" spans="1:10" s="71" customFormat="1" ht="22.5" customHeight="1" x14ac:dyDescent="0.25">
      <c r="A58" s="16">
        <f>IF(D58="","",COUNTA(($D$12:D58)))</f>
        <v>44</v>
      </c>
      <c r="B58" s="72"/>
      <c r="C58" s="23" t="s">
        <v>26</v>
      </c>
      <c r="D58" s="18">
        <v>0</v>
      </c>
      <c r="E58" s="18" t="s">
        <v>21</v>
      </c>
      <c r="F58" s="69">
        <v>0</v>
      </c>
      <c r="G58" s="69">
        <v>0</v>
      </c>
      <c r="H58" s="57">
        <f t="shared" si="6"/>
        <v>0</v>
      </c>
      <c r="I58" s="73"/>
      <c r="J58" s="4"/>
    </row>
    <row r="59" spans="1:10" s="71" customFormat="1" ht="22.5" customHeight="1" x14ac:dyDescent="0.25">
      <c r="A59" s="16">
        <f>IF(D59="","",COUNTA(($D$12:D59)))</f>
        <v>45</v>
      </c>
      <c r="B59" s="72"/>
      <c r="C59" s="23" t="s">
        <v>26</v>
      </c>
      <c r="D59" s="18">
        <v>0</v>
      </c>
      <c r="E59" s="18" t="s">
        <v>21</v>
      </c>
      <c r="F59" s="69">
        <v>0</v>
      </c>
      <c r="G59" s="69">
        <v>0</v>
      </c>
      <c r="H59" s="57">
        <f t="shared" si="6"/>
        <v>0</v>
      </c>
      <c r="I59" s="73"/>
      <c r="J59" s="4"/>
    </row>
    <row r="60" spans="1:10" s="71" customFormat="1" ht="22.5" customHeight="1" x14ac:dyDescent="0.25">
      <c r="A60" s="16">
        <f>IF(D60="","",COUNTA(($D$12:D60)))</f>
        <v>46</v>
      </c>
      <c r="B60" s="72"/>
      <c r="C60" s="23" t="s">
        <v>26</v>
      </c>
      <c r="D60" s="18">
        <v>0</v>
      </c>
      <c r="E60" s="18" t="s">
        <v>21</v>
      </c>
      <c r="F60" s="69">
        <v>0</v>
      </c>
      <c r="G60" s="69">
        <v>0</v>
      </c>
      <c r="H60" s="57">
        <f t="shared" si="1"/>
        <v>0</v>
      </c>
      <c r="I60" s="73"/>
      <c r="J60" s="4"/>
    </row>
    <row r="61" spans="1:10" s="71" customFormat="1" ht="22.5" customHeight="1" x14ac:dyDescent="0.25">
      <c r="A61" s="16">
        <f>IF(D61="","",COUNTA(($D$12:D61)))</f>
        <v>47</v>
      </c>
      <c r="B61" s="72"/>
      <c r="C61" s="23" t="s">
        <v>26</v>
      </c>
      <c r="D61" s="18">
        <v>0</v>
      </c>
      <c r="E61" s="18" t="s">
        <v>21</v>
      </c>
      <c r="F61" s="69">
        <v>0</v>
      </c>
      <c r="G61" s="69">
        <v>0</v>
      </c>
      <c r="H61" s="57">
        <f t="shared" si="1"/>
        <v>0</v>
      </c>
      <c r="I61" s="73"/>
      <c r="J61" s="4"/>
    </row>
    <row r="62" spans="1:10" s="71" customFormat="1" ht="22.5" customHeight="1" x14ac:dyDescent="0.25">
      <c r="A62" s="16">
        <f>IF(D62="","",COUNTA(($D$12:D62)))</f>
        <v>48</v>
      </c>
      <c r="B62" s="72"/>
      <c r="C62" s="23" t="s">
        <v>26</v>
      </c>
      <c r="D62" s="18">
        <v>0</v>
      </c>
      <c r="E62" s="18" t="s">
        <v>21</v>
      </c>
      <c r="F62" s="69">
        <v>0</v>
      </c>
      <c r="G62" s="69">
        <v>0</v>
      </c>
      <c r="H62" s="57">
        <f t="shared" si="1"/>
        <v>0</v>
      </c>
      <c r="I62" s="73"/>
      <c r="J62" s="4"/>
    </row>
    <row r="63" spans="1:10" s="71" customFormat="1" ht="22.5" customHeight="1" x14ac:dyDescent="0.25">
      <c r="A63" s="16">
        <f>IF(D63="","",COUNTA(($D$12:D63)))</f>
        <v>49</v>
      </c>
      <c r="B63" s="72"/>
      <c r="C63" s="23" t="s">
        <v>26</v>
      </c>
      <c r="D63" s="18">
        <v>0</v>
      </c>
      <c r="E63" s="18" t="s">
        <v>21</v>
      </c>
      <c r="F63" s="69">
        <v>0</v>
      </c>
      <c r="G63" s="69">
        <v>0</v>
      </c>
      <c r="H63" s="57">
        <f t="shared" si="1"/>
        <v>0</v>
      </c>
      <c r="I63" s="73"/>
      <c r="J63" s="4"/>
    </row>
    <row r="64" spans="1:10" s="71" customFormat="1" ht="22.5" customHeight="1" x14ac:dyDescent="0.25">
      <c r="A64" s="16"/>
      <c r="B64" s="72"/>
      <c r="C64" s="23" t="s">
        <v>26</v>
      </c>
      <c r="D64" s="18">
        <v>0</v>
      </c>
      <c r="E64" s="18" t="s">
        <v>26</v>
      </c>
      <c r="F64" s="69">
        <v>0</v>
      </c>
      <c r="G64" s="69">
        <v>0</v>
      </c>
      <c r="H64" s="57">
        <f t="shared" si="1"/>
        <v>0</v>
      </c>
      <c r="I64" s="73"/>
      <c r="J64" s="4"/>
    </row>
    <row r="65" spans="1:17" ht="18" customHeight="1" x14ac:dyDescent="0.25">
      <c r="A65" s="70"/>
      <c r="B65" s="18"/>
      <c r="C65" s="59" t="s">
        <v>20</v>
      </c>
      <c r="D65" s="60"/>
      <c r="E65" s="60"/>
      <c r="F65" s="61"/>
      <c r="G65" s="61"/>
      <c r="H65" s="62"/>
      <c r="I65" s="63">
        <f>(SUM(H21:H64))</f>
        <v>165060</v>
      </c>
      <c r="J65" s="22"/>
      <c r="K65" s="22"/>
      <c r="L65" s="22"/>
      <c r="M65" s="22"/>
      <c r="N65" s="22"/>
      <c r="O65" s="22"/>
      <c r="P65" s="22"/>
      <c r="Q65" s="22"/>
    </row>
    <row r="66" spans="1:17" ht="22.5" customHeight="1" x14ac:dyDescent="0.25">
      <c r="A66" s="19"/>
      <c r="B66" s="18"/>
      <c r="C66" s="23"/>
      <c r="D66" s="23"/>
      <c r="E66" s="23"/>
      <c r="F66" s="24"/>
      <c r="G66" s="24"/>
      <c r="H66" s="25"/>
      <c r="I66" s="26"/>
    </row>
    <row r="67" spans="1:17" ht="22.5" customHeight="1" x14ac:dyDescent="0.25">
      <c r="A67" s="110" t="s">
        <v>10</v>
      </c>
      <c r="B67" s="111"/>
      <c r="C67" s="74"/>
      <c r="D67" s="74"/>
      <c r="E67" s="74"/>
      <c r="F67" s="75"/>
      <c r="G67" s="75"/>
      <c r="H67" s="74"/>
      <c r="I67" s="76">
        <f>SUM(I12:I65)</f>
        <v>167210</v>
      </c>
    </row>
    <row r="68" spans="1:17" ht="22.5" customHeight="1" x14ac:dyDescent="0.25">
      <c r="A68" s="108" t="s">
        <v>11</v>
      </c>
      <c r="B68" s="109"/>
      <c r="C68" s="77">
        <v>0.09</v>
      </c>
      <c r="D68" s="78"/>
      <c r="E68" s="78"/>
      <c r="F68" s="79"/>
      <c r="G68" s="79"/>
      <c r="H68" s="78"/>
      <c r="I68" s="76">
        <f>C68*I67</f>
        <v>15048.9</v>
      </c>
    </row>
    <row r="69" spans="1:17" ht="22.5" customHeight="1" x14ac:dyDescent="0.25">
      <c r="A69" s="108" t="s">
        <v>12</v>
      </c>
      <c r="B69" s="109"/>
      <c r="C69" s="77">
        <v>0.03</v>
      </c>
      <c r="D69" s="80"/>
      <c r="E69" s="80"/>
      <c r="F69" s="79"/>
      <c r="G69" s="79"/>
      <c r="H69" s="80"/>
      <c r="I69" s="76">
        <f>C69*I67</f>
        <v>5016.3</v>
      </c>
    </row>
    <row r="70" spans="1:17" ht="22.5" customHeight="1" x14ac:dyDescent="0.25">
      <c r="A70" s="108" t="s">
        <v>13</v>
      </c>
      <c r="B70" s="109"/>
      <c r="C70" s="77">
        <v>2.5000000000000001E-2</v>
      </c>
      <c r="D70" s="81"/>
      <c r="E70" s="81"/>
      <c r="F70" s="79"/>
      <c r="G70" s="79"/>
      <c r="H70" s="81"/>
      <c r="I70" s="82">
        <f>C70*I67</f>
        <v>4180.25</v>
      </c>
    </row>
    <row r="71" spans="1:17" ht="22.5" customHeight="1" x14ac:dyDescent="0.25">
      <c r="A71" s="108" t="s">
        <v>25</v>
      </c>
      <c r="B71" s="109"/>
      <c r="C71" s="77">
        <v>0</v>
      </c>
      <c r="D71" s="81"/>
      <c r="E71" s="81"/>
      <c r="F71" s="79"/>
      <c r="G71" s="79"/>
      <c r="H71" s="81"/>
      <c r="I71" s="82">
        <f>C71*I66</f>
        <v>0</v>
      </c>
    </row>
    <row r="72" spans="1:17" ht="22.5" customHeight="1" thickBot="1" x14ac:dyDescent="0.3">
      <c r="A72" s="108" t="s">
        <v>28</v>
      </c>
      <c r="B72" s="109"/>
      <c r="C72" s="77">
        <v>0.23</v>
      </c>
      <c r="D72" s="81"/>
      <c r="E72" s="81"/>
      <c r="F72" s="79"/>
      <c r="G72" s="79"/>
      <c r="H72" s="81"/>
      <c r="I72" s="82">
        <f>C72*I67</f>
        <v>38458.300000000003</v>
      </c>
    </row>
    <row r="73" spans="1:17" ht="33.75" customHeight="1" thickBot="1" x14ac:dyDescent="0.3">
      <c r="A73" s="112"/>
      <c r="B73" s="113"/>
      <c r="C73" s="107" t="s">
        <v>19</v>
      </c>
      <c r="D73" s="107"/>
      <c r="E73" s="107"/>
      <c r="F73" s="107"/>
      <c r="G73" s="107"/>
      <c r="H73" s="107"/>
      <c r="I73" s="83">
        <f>SUM(I67:I72)</f>
        <v>229913.75</v>
      </c>
    </row>
    <row r="74" spans="1:17" ht="22.5" customHeight="1" thickBot="1" x14ac:dyDescent="0.3">
      <c r="A74" s="27"/>
      <c r="B74" s="28"/>
      <c r="C74" s="84"/>
      <c r="D74" s="84"/>
      <c r="E74" s="84"/>
      <c r="F74" s="85"/>
      <c r="G74" s="85"/>
      <c r="H74" s="84"/>
      <c r="I74" s="86"/>
    </row>
    <row r="75" spans="1:17" ht="22.5" customHeight="1" x14ac:dyDescent="0.25">
      <c r="H75" s="29"/>
      <c r="I75" s="29"/>
    </row>
    <row r="76" spans="1:17" ht="22.5" customHeight="1" x14ac:dyDescent="0.25">
      <c r="H76" s="29"/>
      <c r="I76" s="29"/>
    </row>
    <row r="77" spans="1:17" ht="22.5" customHeight="1" x14ac:dyDescent="0.25">
      <c r="H77" s="29"/>
      <c r="I77" s="29"/>
    </row>
    <row r="78" spans="1:17" ht="22.5" customHeight="1" x14ac:dyDescent="0.25">
      <c r="H78" s="29"/>
      <c r="I78" s="29"/>
    </row>
    <row r="79" spans="1:17" ht="22.5" customHeight="1" x14ac:dyDescent="0.25">
      <c r="H79" s="29"/>
      <c r="I79" s="29"/>
    </row>
    <row r="80" spans="1:17" ht="22.5" customHeight="1" x14ac:dyDescent="0.25">
      <c r="H80" s="29"/>
      <c r="I80" s="29"/>
    </row>
    <row r="81" spans="8:9" ht="22.5" customHeight="1" x14ac:dyDescent="0.25">
      <c r="H81" s="29"/>
      <c r="I81" s="29"/>
    </row>
    <row r="82" spans="8:9" ht="22.5" customHeight="1" x14ac:dyDescent="0.25">
      <c r="H82" s="29"/>
      <c r="I82" s="29"/>
    </row>
    <row r="83" spans="8:9" x14ac:dyDescent="0.25">
      <c r="H83" s="29"/>
      <c r="I83" s="29"/>
    </row>
    <row r="84" spans="8:9" x14ac:dyDescent="0.25">
      <c r="H84" s="29"/>
      <c r="I84" s="29"/>
    </row>
    <row r="85" spans="8:9" x14ac:dyDescent="0.25">
      <c r="H85" s="29"/>
      <c r="I85" s="29"/>
    </row>
    <row r="86" spans="8:9" x14ac:dyDescent="0.25">
      <c r="H86" s="29"/>
      <c r="I86" s="29"/>
    </row>
    <row r="87" spans="8:9" x14ac:dyDescent="0.25">
      <c r="H87" s="29"/>
      <c r="I87" s="29"/>
    </row>
    <row r="88" spans="8:9" x14ac:dyDescent="0.25">
      <c r="H88" s="29"/>
      <c r="I88" s="29"/>
    </row>
    <row r="89" spans="8:9" x14ac:dyDescent="0.25">
      <c r="H89" s="29"/>
      <c r="I89" s="29"/>
    </row>
    <row r="90" spans="8:9" x14ac:dyDescent="0.25">
      <c r="H90" s="29"/>
      <c r="I90" s="29"/>
    </row>
    <row r="91" spans="8:9" x14ac:dyDescent="0.25">
      <c r="H91" s="29"/>
      <c r="I91" s="29"/>
    </row>
    <row r="92" spans="8:9" x14ac:dyDescent="0.25">
      <c r="H92" s="29"/>
      <c r="I92" s="29"/>
    </row>
    <row r="93" spans="8:9" x14ac:dyDescent="0.25">
      <c r="H93" s="29"/>
      <c r="I93" s="29"/>
    </row>
    <row r="94" spans="8:9" x14ac:dyDescent="0.25">
      <c r="H94" s="29"/>
      <c r="I94" s="29"/>
    </row>
    <row r="95" spans="8:9" x14ac:dyDescent="0.25">
      <c r="H95" s="29"/>
      <c r="I95" s="29"/>
    </row>
    <row r="96" spans="8:9" x14ac:dyDescent="0.25">
      <c r="H96" s="29"/>
      <c r="I96" s="29"/>
    </row>
    <row r="97" spans="8:9" x14ac:dyDescent="0.25">
      <c r="H97" s="29"/>
      <c r="I97" s="29"/>
    </row>
    <row r="98" spans="8:9" x14ac:dyDescent="0.25">
      <c r="H98" s="29"/>
      <c r="I98" s="29"/>
    </row>
    <row r="99" spans="8:9" x14ac:dyDescent="0.25">
      <c r="H99" s="29"/>
      <c r="I99" s="29"/>
    </row>
    <row r="100" spans="8:9" x14ac:dyDescent="0.25">
      <c r="H100" s="29"/>
      <c r="I100" s="29"/>
    </row>
    <row r="101" spans="8:9" x14ac:dyDescent="0.25">
      <c r="H101" s="29"/>
      <c r="I101" s="29"/>
    </row>
    <row r="102" spans="8:9" x14ac:dyDescent="0.25">
      <c r="H102" s="29"/>
      <c r="I102" s="29"/>
    </row>
    <row r="103" spans="8:9" x14ac:dyDescent="0.25">
      <c r="H103" s="29"/>
      <c r="I103" s="29"/>
    </row>
    <row r="104" spans="8:9" x14ac:dyDescent="0.25">
      <c r="H104" s="29"/>
      <c r="I104" s="29"/>
    </row>
    <row r="105" spans="8:9" x14ac:dyDescent="0.25">
      <c r="H105" s="29"/>
      <c r="I105" s="29"/>
    </row>
    <row r="106" spans="8:9" x14ac:dyDescent="0.25">
      <c r="H106" s="29"/>
      <c r="I106" s="29"/>
    </row>
  </sheetData>
  <mergeCells count="10">
    <mergeCell ref="D20:I20"/>
    <mergeCell ref="A71:B71"/>
    <mergeCell ref="D11:I11"/>
    <mergeCell ref="A70:B70"/>
    <mergeCell ref="C73:H73"/>
    <mergeCell ref="A69:B69"/>
    <mergeCell ref="A67:B67"/>
    <mergeCell ref="A68:B68"/>
    <mergeCell ref="A73:B73"/>
    <mergeCell ref="A72:B72"/>
  </mergeCells>
  <printOptions horizontalCentered="1"/>
  <pageMargins left="0" right="0" top="0" bottom="0.17" header="0" footer="0"/>
  <pageSetup paperSize="9" scale="70" fitToHeight="0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5200-0537-486F-9A98-6C2DF0E34E47}">
  <dimension ref="A4:A23"/>
  <sheetViews>
    <sheetView workbookViewId="0">
      <selection activeCell="A2" sqref="A2"/>
    </sheetView>
  </sheetViews>
  <sheetFormatPr defaultRowHeight="15" x14ac:dyDescent="0.25"/>
  <cols>
    <col min="1" max="1" width="44.140625" customWidth="1"/>
  </cols>
  <sheetData>
    <row r="4" spans="1:1" ht="18" x14ac:dyDescent="0.25">
      <c r="A4" s="88"/>
    </row>
    <row r="5" spans="1:1" ht="47.25" customHeight="1" x14ac:dyDescent="0.25">
      <c r="A5" s="89" t="s">
        <v>29</v>
      </c>
    </row>
    <row r="6" spans="1:1" ht="27" customHeight="1" x14ac:dyDescent="0.25">
      <c r="A6" s="90" t="s">
        <v>30</v>
      </c>
    </row>
    <row r="7" spans="1:1" ht="18.75" customHeight="1" x14ac:dyDescent="0.25">
      <c r="A7" s="91" t="s">
        <v>31</v>
      </c>
    </row>
    <row r="8" spans="1:1" ht="18.75" customHeight="1" x14ac:dyDescent="0.25">
      <c r="A8" s="91" t="s">
        <v>32</v>
      </c>
    </row>
    <row r="9" spans="1:1" ht="18.75" customHeight="1" x14ac:dyDescent="0.25">
      <c r="A9" s="92" t="s">
        <v>33</v>
      </c>
    </row>
    <row r="10" spans="1:1" ht="18.75" customHeight="1" x14ac:dyDescent="0.25">
      <c r="A10" s="93">
        <v>50.92</v>
      </c>
    </row>
    <row r="11" spans="1:1" ht="18.75" customHeight="1" x14ac:dyDescent="0.25">
      <c r="A11" s="94" t="s">
        <v>34</v>
      </c>
    </row>
    <row r="12" spans="1:1" ht="18.75" customHeight="1" x14ac:dyDescent="0.25">
      <c r="A12" s="95" t="s">
        <v>35</v>
      </c>
    </row>
    <row r="13" spans="1:1" ht="18.75" customHeight="1" x14ac:dyDescent="0.25">
      <c r="A13" s="95" t="s">
        <v>36</v>
      </c>
    </row>
    <row r="14" spans="1:1" ht="18.75" customHeight="1" x14ac:dyDescent="0.25">
      <c r="A14" s="88" t="s">
        <v>37</v>
      </c>
    </row>
    <row r="15" spans="1:1" ht="18.75" customHeight="1" x14ac:dyDescent="0.25">
      <c r="A15" s="96" t="s">
        <v>38</v>
      </c>
    </row>
    <row r="16" spans="1:1" ht="18.75" customHeight="1" x14ac:dyDescent="0.25">
      <c r="A16" s="88" t="s">
        <v>39</v>
      </c>
    </row>
    <row r="17" spans="1:1" ht="18.75" customHeight="1" x14ac:dyDescent="0.25">
      <c r="A17" s="97" t="s">
        <v>40</v>
      </c>
    </row>
    <row r="18" spans="1:1" ht="18.75" customHeight="1" x14ac:dyDescent="0.25">
      <c r="A18" s="88" t="s">
        <v>41</v>
      </c>
    </row>
    <row r="19" spans="1:1" ht="18.75" customHeight="1" x14ac:dyDescent="0.25">
      <c r="A19" s="98" t="s">
        <v>42</v>
      </c>
    </row>
    <row r="20" spans="1:1" ht="18.75" customHeight="1" x14ac:dyDescent="0.25"/>
    <row r="21" spans="1:1" ht="18.75" customHeight="1" x14ac:dyDescent="0.25">
      <c r="A21" s="98" t="s">
        <v>43</v>
      </c>
    </row>
    <row r="22" spans="1:1" ht="18.75" customHeight="1" x14ac:dyDescent="0.25">
      <c r="A22" s="98"/>
    </row>
    <row r="23" spans="1:1" ht="18.75" customHeight="1" x14ac:dyDescent="0.25">
      <c r="A23" s="98" t="s">
        <v>44</v>
      </c>
    </row>
  </sheetData>
  <hyperlinks>
    <hyperlink ref="A15" r:id="rId1" tooltip="Add to Cart" display="javascript:if(productDisplayJS.validateQuantity('33905'))%7bsetCurrentId('add2CartBtn');productDisplayJS.Add2ShopCartAjax('entitledItem_33905',document.getElementById('quantity_33905').value, false);%7d" xr:uid="{BB150575-3FEE-4A68-B65B-C5E66E07E5A2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9D60B-10F7-40B6-9131-ACD0059A732D}"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99" t="s">
        <v>45</v>
      </c>
      <c r="C1" s="99"/>
      <c r="D1" s="103"/>
      <c r="E1" s="103"/>
      <c r="F1" s="103"/>
    </row>
    <row r="2" spans="2:6" x14ac:dyDescent="0.25">
      <c r="B2" s="99" t="s">
        <v>46</v>
      </c>
      <c r="C2" s="99"/>
      <c r="D2" s="103"/>
      <c r="E2" s="103"/>
      <c r="F2" s="103"/>
    </row>
    <row r="3" spans="2:6" x14ac:dyDescent="0.25">
      <c r="B3" s="100"/>
      <c r="C3" s="100"/>
      <c r="D3" s="104"/>
      <c r="E3" s="104"/>
      <c r="F3" s="104"/>
    </row>
    <row r="4" spans="2:6" ht="45" x14ac:dyDescent="0.25">
      <c r="B4" s="100" t="s">
        <v>47</v>
      </c>
      <c r="C4" s="100"/>
      <c r="D4" s="104"/>
      <c r="E4" s="104"/>
      <c r="F4" s="104"/>
    </row>
    <row r="5" spans="2:6" x14ac:dyDescent="0.25">
      <c r="B5" s="100"/>
      <c r="C5" s="100"/>
      <c r="D5" s="104"/>
      <c r="E5" s="104"/>
      <c r="F5" s="104"/>
    </row>
    <row r="6" spans="2:6" x14ac:dyDescent="0.25">
      <c r="B6" s="99" t="s">
        <v>48</v>
      </c>
      <c r="C6" s="99"/>
      <c r="D6" s="103"/>
      <c r="E6" s="103" t="s">
        <v>49</v>
      </c>
      <c r="F6" s="103" t="s">
        <v>50</v>
      </c>
    </row>
    <row r="7" spans="2:6" ht="15.75" thickBot="1" x14ac:dyDescent="0.3">
      <c r="B7" s="100"/>
      <c r="C7" s="100"/>
      <c r="D7" s="104"/>
      <c r="E7" s="104"/>
      <c r="F7" s="104"/>
    </row>
    <row r="8" spans="2:6" ht="45.75" thickBot="1" x14ac:dyDescent="0.3">
      <c r="B8" s="101" t="s">
        <v>51</v>
      </c>
      <c r="C8" s="102"/>
      <c r="D8" s="105"/>
      <c r="E8" s="105">
        <v>51</v>
      </c>
      <c r="F8" s="106" t="s">
        <v>52</v>
      </c>
    </row>
    <row r="9" spans="2:6" x14ac:dyDescent="0.25">
      <c r="B9" s="100"/>
      <c r="C9" s="100"/>
      <c r="D9" s="104"/>
      <c r="E9" s="104"/>
      <c r="F9" s="104"/>
    </row>
    <row r="10" spans="2:6" x14ac:dyDescent="0.25">
      <c r="B10" s="100"/>
      <c r="C10" s="100"/>
      <c r="D10" s="104"/>
      <c r="E10" s="104"/>
      <c r="F10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ESTIMATE</vt:lpstr>
      <vt:lpstr>Pricing</vt:lpstr>
      <vt:lpstr>Compatibility Report</vt:lpstr>
      <vt:lpstr>ESTIMATE!Print_Area</vt:lpstr>
      <vt:lpstr>ESTIMATE!Print_Titles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2016-08-03T16:57:40Z</cp:lastPrinted>
  <dcterms:created xsi:type="dcterms:W3CDTF">2016-03-30T11:57:46Z</dcterms:created>
  <dcterms:modified xsi:type="dcterms:W3CDTF">2020-11-27T04:18:05Z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